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070" yWindow="2070" windowWidth="8760" windowHeight="8820" activeTab="2"/>
  </bookViews>
  <sheets>
    <sheet name="93" sheetId="4" r:id="rId1"/>
    <sheet name="94" sheetId="5" r:id="rId2"/>
    <sheet name="95" sheetId="6" r:id="rId3"/>
    <sheet name="Sheet1" sheetId="7" state="hidden" r:id="rId4"/>
  </sheets>
  <definedNames>
    <definedName name="_xlnm.Print_Area" localSheetId="0">'93'!$A$1:$F$24</definedName>
    <definedName name="_xlnm.Print_Area" localSheetId="1">'94'!$A$1:$F$33</definedName>
    <definedName name="_xlnm.Print_Area" localSheetId="2">'95'!$A$1:$F$33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F12" i="4" l="1"/>
  <c r="L22" i="6" l="1"/>
  <c r="K22" i="6"/>
  <c r="L20" i="6"/>
  <c r="K20" i="6"/>
  <c r="L17" i="6"/>
  <c r="K16" i="6"/>
  <c r="I24" i="5"/>
  <c r="F19" i="4" l="1"/>
  <c r="F20" i="4"/>
  <c r="F22" i="4"/>
  <c r="F21" i="4"/>
  <c r="F13" i="4"/>
  <c r="D28" i="6" l="1"/>
  <c r="D27" i="6"/>
  <c r="D26" i="6"/>
  <c r="D25" i="6"/>
  <c r="D24" i="6"/>
  <c r="D23" i="6"/>
  <c r="D22" i="6"/>
  <c r="D21" i="6"/>
  <c r="D20" i="6"/>
  <c r="D19" i="6"/>
  <c r="D17" i="6"/>
  <c r="D15" i="6"/>
  <c r="D32" i="5"/>
  <c r="D31" i="5"/>
  <c r="D22" i="4"/>
  <c r="D21" i="4"/>
  <c r="H12" i="6"/>
  <c r="H13" i="6"/>
  <c r="D29" i="5" l="1"/>
  <c r="D28" i="5"/>
  <c r="D27" i="5"/>
  <c r="D26" i="5"/>
  <c r="D25" i="5"/>
  <c r="D23" i="5"/>
  <c r="D22" i="5"/>
  <c r="D21" i="5"/>
  <c r="D19" i="5"/>
  <c r="D18" i="5"/>
  <c r="D17" i="5"/>
  <c r="D16" i="5"/>
  <c r="D15" i="5"/>
  <c r="H30" i="5"/>
  <c r="H11" i="5"/>
  <c r="H12" i="5"/>
  <c r="E30" i="6" l="1"/>
  <c r="C27" i="6"/>
  <c r="C26" i="6"/>
  <c r="C25" i="6"/>
  <c r="C22" i="6"/>
  <c r="C19" i="6"/>
  <c r="C17" i="6"/>
  <c r="A6" i="5" l="1"/>
  <c r="A6" i="6" s="1"/>
  <c r="D12" i="5" l="1"/>
  <c r="E19" i="5" l="1"/>
  <c r="F19" i="5"/>
  <c r="F28" i="6" l="1"/>
  <c r="F27" i="6"/>
  <c r="F26" i="6"/>
  <c r="F25" i="6"/>
  <c r="F24" i="6"/>
  <c r="F23" i="6"/>
  <c r="F22" i="6"/>
  <c r="F19" i="6"/>
  <c r="F17" i="6"/>
  <c r="F15" i="6"/>
  <c r="F32" i="5"/>
  <c r="F31" i="5"/>
  <c r="F27" i="5"/>
  <c r="F24" i="5"/>
  <c r="F23" i="5"/>
  <c r="F22" i="5"/>
  <c r="F18" i="5"/>
  <c r="F16" i="5"/>
  <c r="F15" i="5"/>
  <c r="F12" i="5"/>
  <c r="D11" i="5" l="1"/>
  <c r="F11" i="5" s="1"/>
  <c r="E24" i="5" l="1"/>
  <c r="E15" i="5" l="1"/>
  <c r="E16" i="5"/>
  <c r="E18" i="5"/>
  <c r="E21" i="4"/>
  <c r="D30" i="6"/>
  <c r="C30" i="6"/>
  <c r="E29" i="6"/>
  <c r="E28" i="6"/>
  <c r="E27" i="6"/>
  <c r="E26" i="6"/>
  <c r="E25" i="6"/>
  <c r="E24" i="6"/>
  <c r="E23" i="6"/>
  <c r="E22" i="6"/>
  <c r="E20" i="6"/>
  <c r="E19" i="6"/>
  <c r="E15" i="6"/>
  <c r="D14" i="6"/>
  <c r="C14" i="6"/>
  <c r="C13" i="6" s="1"/>
  <c r="E32" i="5"/>
  <c r="E31" i="5"/>
  <c r="D30" i="5"/>
  <c r="F30" i="5" s="1"/>
  <c r="C30" i="5"/>
  <c r="E27" i="5"/>
  <c r="E23" i="5"/>
  <c r="E22" i="5"/>
  <c r="E23" i="4"/>
  <c r="E22" i="4"/>
  <c r="D20" i="4"/>
  <c r="C20" i="4"/>
  <c r="C19" i="4" s="1"/>
  <c r="E13" i="4"/>
  <c r="D12" i="4"/>
  <c r="C12" i="4"/>
  <c r="C11" i="4" s="1"/>
  <c r="C12" i="6" l="1"/>
  <c r="D13" i="6"/>
  <c r="F14" i="6"/>
  <c r="D11" i="4"/>
  <c r="F11" i="4" s="1"/>
  <c r="E30" i="5"/>
  <c r="E20" i="4"/>
  <c r="E17" i="6"/>
  <c r="E14" i="6"/>
  <c r="E12" i="4"/>
  <c r="D19" i="4"/>
  <c r="C12" i="5"/>
  <c r="C11" i="5" s="1"/>
  <c r="F13" i="6" l="1"/>
  <c r="D12" i="6"/>
  <c r="E19" i="4"/>
  <c r="E11" i="4"/>
  <c r="E13" i="6"/>
  <c r="E11" i="5"/>
  <c r="E12" i="5"/>
  <c r="E12" i="6" l="1"/>
  <c r="F12" i="6"/>
</calcChain>
</file>

<file path=xl/sharedStrings.xml><?xml version="1.0" encoding="utf-8"?>
<sst xmlns="http://schemas.openxmlformats.org/spreadsheetml/2006/main" count="134" uniqueCount="81">
  <si>
    <t>ỦY BAN NHÂN DÂN</t>
  </si>
  <si>
    <t>THÀNH PHỐ QUY NHƠN</t>
  </si>
  <si>
    <t>Biểu số 93/CK-NSNN</t>
  </si>
  <si>
    <t>Đơn vị: Triệu đồng</t>
  </si>
  <si>
    <t>STT</t>
  </si>
  <si>
    <t>NỘI DUNG</t>
  </si>
  <si>
    <t xml:space="preserve">Dự toán năm </t>
  </si>
  <si>
    <t>Dự toán năm</t>
  </si>
  <si>
    <t>Cùng kỳ năm trước</t>
  </si>
  <si>
    <t>A</t>
  </si>
  <si>
    <t>B</t>
  </si>
  <si>
    <t>3=2/1</t>
  </si>
  <si>
    <t>I</t>
  </si>
  <si>
    <t>Thu nội địa</t>
  </si>
  <si>
    <t>Thu viện trợ</t>
  </si>
  <si>
    <t>II</t>
  </si>
  <si>
    <t>Thu chuyển nguồn từ năm trước chuyển sang</t>
  </si>
  <si>
    <t> I</t>
  </si>
  <si>
    <t>Chi đầu tư phát triển</t>
  </si>
  <si>
    <t>Chi thường xuyên</t>
  </si>
  <si>
    <t>Dự phòng ngân sách</t>
  </si>
  <si>
    <t>III</t>
  </si>
  <si>
    <t>Chi từ nguồn bổ sung có mục tiêu từ NS cấp tỉnh</t>
  </si>
  <si>
    <t>Biểu số 94/CK-NSNN</t>
  </si>
  <si>
    <t>TỔNG THU NSNN TRÊN ĐỊA BÀN</t>
  </si>
  <si>
    <t>Thu từ khu vực doanh nghiệp nhà nước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</si>
  <si>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</si>
  <si>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</si>
  <si>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</si>
  <si>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</si>
  <si>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Lệ phí trước bạ</t>
  </si>
  <si>
    <t>Thu phí, lệ phí</t>
  </si>
  <si>
    <t>Các khoản thu về nhà, đất</t>
  </si>
  <si>
    <t>-</t>
  </si>
  <si>
    <t>Thuế sử dụng đất nông nghiệp</t>
  </si>
  <si>
    <t>Thuế sử dụng đất phi nông nghiệp</t>
  </si>
  <si>
    <t>Thu tiền sử dụng đất</t>
  </si>
  <si>
    <t>Tiền cho thuê đất, thuê mặt nước</t>
  </si>
  <si>
    <t>Tiền cho thuê và tiền bán nhà ở thuộc sở hữu nhà nước</t>
  </si>
  <si>
    <t>Thu từ hoạt động xổ số kiến thiết</t>
  </si>
  <si>
    <t>Thu khác ngân sách</t>
  </si>
  <si>
    <t>Thu từ quỹ đất công ích, hoa lợi công sản khác</t>
  </si>
  <si>
    <t xml:space="preserve">THU NGÂN SÁCH HUYỆN ĐƯỢC HƯỞNG THEO PHÂN CẤP </t>
  </si>
  <si>
    <t>Từ các khoản thu phân chia</t>
  </si>
  <si>
    <t>Các khoản thu ngân sách huyện được hưởng 100%</t>
  </si>
  <si>
    <t>Biểu số 95/CK-NSNN</t>
  </si>
  <si>
    <t>Chi đầu tư cho các dự án</t>
  </si>
  <si>
    <t>Chi đầu tư phát triển khác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</si>
  <si>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</si>
  <si>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</si>
  <si>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</si>
  <si>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</si>
  <si>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</si>
  <si>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</t>
  </si>
  <si>
    <t>Chi thể dục thể thao</t>
  </si>
  <si>
    <t>Chi bảo vệ môi trường</t>
  </si>
  <si>
    <t>Chi hoạt động kinh tế</t>
  </si>
  <si>
    <t>Chi hoạt động của cơ quan quản lý hành chính, đảng, đoàn thể</t>
  </si>
  <si>
    <t>Chi bảo đảm xã hội</t>
  </si>
  <si>
    <t>CHI TỪ NGUỒN BỔ SUNG CÓ MỤC TIÊU TỪ NGÂN SÁCH CẤP TRÊN</t>
  </si>
  <si>
    <t>Chương trình mục tiêu</t>
  </si>
  <si>
    <t>Cho các chương trình dự án quan trọng vốn đầu tư</t>
  </si>
  <si>
    <t>Cho các nhiệm vụ, chính sách kinh phí thường xuyên</t>
  </si>
  <si>
    <t>So sánh thực hiện với (%)</t>
  </si>
  <si>
    <t>TỔNG CHI NGÂN SÁCH THÀNH PHỐ</t>
  </si>
  <si>
    <t>Tổng chi cân đối ngân sách thành phố</t>
  </si>
  <si>
    <t>CHI CÂN ĐỐI NGÂN SÁCH THÀNH PHỐ</t>
  </si>
  <si>
    <t>CÂN ĐỐI NGÂN SÁCH QUÝ III NĂM 2024</t>
  </si>
  <si>
    <t>THỰC HIỆN THU NGÂN SÁCH NHÀ NƯỚC QUÝ III NĂM 2024</t>
  </si>
  <si>
    <t>THỰC HIỆN CHI NGÂN SÁCH THÀNH PHỐ QUÝ III NĂM 2024</t>
  </si>
  <si>
    <t>Thực hiện quý III năm 2024</t>
  </si>
  <si>
    <t>Quý 3 2023</t>
  </si>
  <si>
    <t>quý 3 2023</t>
  </si>
  <si>
    <t>6 tháng 2024</t>
  </si>
  <si>
    <t>9 tháng 2024</t>
  </si>
  <si>
    <t>(Kèm theo Quyết định số            /QĐ-UBND ngày      /10/2024 của UBND thành phố)</t>
  </si>
  <si>
    <t>TỔNG NGUỒN THU NGÂN SÁCH THÀNH PHỐ</t>
  </si>
  <si>
    <t>Thu cân đối</t>
  </si>
  <si>
    <t>Thu bổ sung từ ngân sách cấp trên</t>
  </si>
  <si>
    <t>Thu bổ sung cân đối</t>
  </si>
  <si>
    <t>Thu bổ sung có mục tiêu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</si>
</sst>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rgb="FF000000"/>
      <name val="Times New Roman"/>
      <family val="1"/>
    </font>
    <font>
      <i/>
      <sz val="12"/>
      <color rgb="FF00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0" xfId="0" applyFont="1"/>
    <xf numFmtId="0" fontId="6" fillId="0" borderId="14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wrapText="1"/>
    </xf>
    <xf numFmtId="164" fontId="7" fillId="0" borderId="14" xfId="1" applyNumberFormat="1" applyFont="1" applyBorder="1" applyAlignment="1">
      <alignment horizontal="center" wrapText="1"/>
    </xf>
    <xf numFmtId="10" fontId="7" fillId="0" borderId="14" xfId="2" applyNumberFormat="1" applyFont="1" applyBorder="1" applyAlignment="1">
      <alignment horizontal="center" wrapText="1"/>
    </xf>
    <xf numFmtId="9" fontId="7" fillId="0" borderId="15" xfId="2" applyFont="1" applyBorder="1" applyAlignment="1">
      <alignment horizontal="center" wrapText="1"/>
    </xf>
    <xf numFmtId="0" fontId="9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0" fontId="6" fillId="0" borderId="8" xfId="2" applyNumberFormat="1" applyFont="1" applyBorder="1" applyAlignment="1">
      <alignment horizontal="right" vertical="center" wrapText="1"/>
    </xf>
    <xf numFmtId="10" fontId="6" fillId="0" borderId="9" xfId="2" applyNumberFormat="1" applyFont="1" applyBorder="1" applyAlignment="1">
      <alignment horizontal="right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10" fontId="6" fillId="0" borderId="11" xfId="2" applyNumberFormat="1" applyFont="1" applyBorder="1" applyAlignment="1">
      <alignment horizontal="right" vertical="center" wrapText="1"/>
    </xf>
    <xf numFmtId="10" fontId="6" fillId="0" borderId="12" xfId="2" applyNumberFormat="1" applyFont="1" applyBorder="1" applyAlignment="1">
      <alignment horizontal="right" vertical="center" wrapText="1"/>
    </xf>
    <xf numFmtId="164" fontId="7" fillId="0" borderId="11" xfId="1" applyNumberFormat="1" applyFont="1" applyBorder="1" applyAlignment="1">
      <alignment horizontal="right" vertical="center" wrapText="1"/>
    </xf>
    <xf numFmtId="10" fontId="7" fillId="0" borderId="11" xfId="2" applyNumberFormat="1" applyFont="1" applyBorder="1" applyAlignment="1">
      <alignment horizontal="right" vertical="center" wrapText="1"/>
    </xf>
    <xf numFmtId="10" fontId="7" fillId="0" borderId="12" xfId="2" applyNumberFormat="1" applyFont="1" applyBorder="1" applyAlignment="1">
      <alignment horizontal="right" vertical="center" wrapText="1"/>
    </xf>
    <xf numFmtId="43" fontId="7" fillId="0" borderId="11" xfId="1" applyFont="1" applyBorder="1" applyAlignment="1">
      <alignment horizontal="right" vertical="center" wrapText="1"/>
    </xf>
    <xf numFmtId="43" fontId="7" fillId="0" borderId="12" xfId="1" applyFont="1" applyBorder="1" applyAlignment="1">
      <alignment horizontal="right" vertical="center" wrapText="1"/>
    </xf>
    <xf numFmtId="43" fontId="6" fillId="0" borderId="12" xfId="1" applyFont="1" applyBorder="1" applyAlignment="1">
      <alignment horizontal="right" vertical="center" wrapText="1"/>
    </xf>
    <xf numFmtId="164" fontId="6" fillId="0" borderId="14" xfId="1" applyNumberFormat="1" applyFont="1" applyBorder="1" applyAlignment="1">
      <alignment horizontal="right" vertical="center" wrapText="1"/>
    </xf>
    <xf numFmtId="43" fontId="6" fillId="0" borderId="14" xfId="1" applyFont="1" applyBorder="1" applyAlignment="1">
      <alignment horizontal="right" vertical="center" wrapText="1"/>
    </xf>
    <xf numFmtId="43" fontId="6" fillId="0" borderId="15" xfId="1" applyFont="1" applyBorder="1" applyAlignment="1">
      <alignment horizontal="right" vertical="center" wrapText="1"/>
    </xf>
    <xf numFmtId="10" fontId="7" fillId="0" borderId="16" xfId="2" applyNumberFormat="1" applyFont="1" applyBorder="1" applyAlignment="1">
      <alignment horizontal="right" vertical="center" wrapText="1"/>
    </xf>
    <xf numFmtId="164" fontId="7" fillId="0" borderId="18" xfId="1" applyNumberFormat="1" applyFont="1" applyBorder="1" applyAlignment="1">
      <alignment horizontal="right" vertical="center" wrapText="1"/>
    </xf>
    <xf numFmtId="10" fontId="7" fillId="0" borderId="18" xfId="2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43" fontId="6" fillId="0" borderId="11" xfId="1" applyFont="1" applyBorder="1" applyAlignment="1">
      <alignment horizontal="right" vertical="center" wrapText="1"/>
    </xf>
    <xf numFmtId="164" fontId="7" fillId="0" borderId="14" xfId="1" applyNumberFormat="1" applyFont="1" applyBorder="1" applyAlignment="1">
      <alignment horizontal="right" vertical="center" wrapText="1"/>
    </xf>
    <xf numFmtId="43" fontId="7" fillId="0" borderId="14" xfId="1" applyFont="1" applyBorder="1" applyAlignment="1">
      <alignment horizontal="right" vertical="center" wrapText="1"/>
    </xf>
    <xf numFmtId="43" fontId="7" fillId="0" borderId="15" xfId="1" applyFont="1" applyBorder="1" applyAlignment="1">
      <alignment horizontal="right" vertical="center" wrapText="1"/>
    </xf>
    <xf numFmtId="43" fontId="2" fillId="0" borderId="0" xfId="1" applyFont="1"/>
    <xf numFmtId="164" fontId="2" fillId="0" borderId="0" xfId="1" applyNumberFormat="1" applyFont="1"/>
    <xf numFmtId="164" fontId="3" fillId="0" borderId="0" xfId="1" applyNumberFormat="1" applyFont="1"/>
    <xf numFmtId="9" fontId="7" fillId="0" borderId="12" xfId="2" applyFont="1" applyBorder="1" applyAlignment="1">
      <alignment horizontal="right" vertical="center" wrapText="1"/>
    </xf>
    <xf numFmtId="164" fontId="2" fillId="0" borderId="0" xfId="0" applyNumberFormat="1" applyFont="1"/>
    <xf numFmtId="43" fontId="3" fillId="0" borderId="0" xfId="1" applyFont="1"/>
    <xf numFmtId="3" fontId="11" fillId="0" borderId="0" xfId="0" applyNumberFormat="1" applyFont="1"/>
    <xf numFmtId="3" fontId="2" fillId="0" borderId="0" xfId="0" applyNumberFormat="1" applyFont="1"/>
    <xf numFmtId="10" fontId="3" fillId="0" borderId="0" xfId="2" applyNumberFormat="1" applyFont="1"/>
    <xf numFmtId="10" fontId="2" fillId="0" borderId="0" xfId="2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28575</xdr:rowOff>
    </xdr:from>
    <xdr:to>
      <xdr:col>1</xdr:col>
      <xdr:colOff>1285875</xdr:colOff>
      <xdr:row>2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81100" y="428625"/>
          <a:ext cx="790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2</xdr:row>
      <xdr:rowOff>38100</xdr:rowOff>
    </xdr:from>
    <xdr:to>
      <xdr:col>1</xdr:col>
      <xdr:colOff>1914525</xdr:colOff>
      <xdr:row>2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609725" y="438150"/>
          <a:ext cx="857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2</xdr:row>
      <xdr:rowOff>9525</xdr:rowOff>
    </xdr:from>
    <xdr:to>
      <xdr:col>1</xdr:col>
      <xdr:colOff>1504950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>
          <a:off x="1400175" y="409575"/>
          <a:ext cx="790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K17" sqref="K17"/>
    </sheetView>
  </sheetViews>
  <sheetFormatPr defaultRowHeight="15.75" x14ac:dyDescent="0.25"/>
  <cols>
    <col min="1" max="1" width="9" style="1"/>
    <col min="2" max="2" width="32.75" style="1" customWidth="1"/>
    <col min="3" max="3" width="12.375" style="1" bestFit="1" customWidth="1"/>
    <col min="4" max="4" width="9.875" style="1" bestFit="1" customWidth="1"/>
    <col min="5" max="5" width="9" style="1"/>
    <col min="6" max="6" width="11" style="1" customWidth="1"/>
    <col min="7" max="7" width="12.625" style="56" customWidth="1"/>
    <col min="8" max="8" width="12.625" style="57" bestFit="1" customWidth="1"/>
    <col min="9" max="9" width="9" style="1"/>
    <col min="10" max="10" width="11.125" style="56" bestFit="1" customWidth="1"/>
    <col min="11" max="16384" width="9" style="1"/>
  </cols>
  <sheetData>
    <row r="1" spans="1:10" x14ac:dyDescent="0.25">
      <c r="A1" s="70" t="s">
        <v>0</v>
      </c>
      <c r="B1" s="70"/>
    </row>
    <row r="2" spans="1:10" x14ac:dyDescent="0.25">
      <c r="A2" s="69" t="s">
        <v>1</v>
      </c>
      <c r="B2" s="69"/>
    </row>
    <row r="3" spans="1:10" x14ac:dyDescent="0.25">
      <c r="F3" s="4" t="s">
        <v>2</v>
      </c>
    </row>
    <row r="5" spans="1:10" x14ac:dyDescent="0.25">
      <c r="A5" s="74" t="s">
        <v>67</v>
      </c>
      <c r="B5" s="74"/>
      <c r="C5" s="74"/>
      <c r="D5" s="74"/>
      <c r="E5" s="74"/>
      <c r="F5" s="74"/>
    </row>
    <row r="6" spans="1:10" x14ac:dyDescent="0.25">
      <c r="A6" s="73" t="s">
        <v>75</v>
      </c>
      <c r="B6" s="73"/>
      <c r="C6" s="73"/>
      <c r="D6" s="73"/>
      <c r="E6" s="73"/>
      <c r="F6" s="73"/>
    </row>
    <row r="7" spans="1:10" ht="16.5" thickBot="1" x14ac:dyDescent="0.3">
      <c r="F7" s="5" t="s">
        <v>3</v>
      </c>
    </row>
    <row r="8" spans="1:10" ht="36" customHeight="1" thickTop="1" x14ac:dyDescent="0.25">
      <c r="A8" s="71" t="s">
        <v>4</v>
      </c>
      <c r="B8" s="66" t="s">
        <v>5</v>
      </c>
      <c r="C8" s="66" t="s">
        <v>6</v>
      </c>
      <c r="D8" s="66" t="s">
        <v>70</v>
      </c>
      <c r="E8" s="66" t="s">
        <v>63</v>
      </c>
      <c r="F8" s="68"/>
    </row>
    <row r="9" spans="1:10" ht="36" customHeight="1" x14ac:dyDescent="0.25">
      <c r="A9" s="72"/>
      <c r="B9" s="67"/>
      <c r="C9" s="67"/>
      <c r="D9" s="67"/>
      <c r="E9" s="6" t="s">
        <v>7</v>
      </c>
      <c r="F9" s="7" t="s">
        <v>8</v>
      </c>
      <c r="J9" s="56" t="s">
        <v>71</v>
      </c>
    </row>
    <row r="10" spans="1:10" x14ac:dyDescent="0.25">
      <c r="A10" s="8" t="s">
        <v>9</v>
      </c>
      <c r="B10" s="9" t="s">
        <v>10</v>
      </c>
      <c r="C10" s="9">
        <v>1</v>
      </c>
      <c r="D10" s="9">
        <v>2</v>
      </c>
      <c r="E10" s="9" t="s">
        <v>11</v>
      </c>
      <c r="F10" s="10">
        <v>4</v>
      </c>
      <c r="G10" s="56" t="s">
        <v>73</v>
      </c>
      <c r="H10" s="57" t="s">
        <v>74</v>
      </c>
    </row>
    <row r="11" spans="1:10" ht="35.25" customHeight="1" x14ac:dyDescent="0.25">
      <c r="A11" s="28" t="s">
        <v>9</v>
      </c>
      <c r="B11" s="11" t="s">
        <v>76</v>
      </c>
      <c r="C11" s="30">
        <f>SUBTOTAL(9,C12:C18)</f>
        <v>1508074</v>
      </c>
      <c r="D11" s="30">
        <f>SUBTOTAL(9,D12:D18)</f>
        <v>424726.69657313474</v>
      </c>
      <c r="E11" s="31">
        <f t="shared" ref="E11:E12" si="0">D11/C11</f>
        <v>0.28163518273846955</v>
      </c>
      <c r="F11" s="32">
        <f>D11/J11</f>
        <v>1.3028017904035678</v>
      </c>
      <c r="G11" s="56">
        <v>1545322.7959503427</v>
      </c>
      <c r="H11" s="57">
        <v>2148059.2274689996</v>
      </c>
      <c r="J11" s="56">
        <v>326010.21867000009</v>
      </c>
    </row>
    <row r="12" spans="1:10" ht="18.75" customHeight="1" x14ac:dyDescent="0.25">
      <c r="A12" s="19" t="s">
        <v>12</v>
      </c>
      <c r="B12" s="12" t="s">
        <v>77</v>
      </c>
      <c r="C12" s="33">
        <f>SUBTOTAL(9,C13:C14)</f>
        <v>1364550</v>
      </c>
      <c r="D12" s="33">
        <f>SUBTOTAL(9,D13:D14)</f>
        <v>424726.69657313474</v>
      </c>
      <c r="E12" s="34">
        <f t="shared" si="0"/>
        <v>0.31125770149363141</v>
      </c>
      <c r="F12" s="35">
        <f>D12/J12</f>
        <v>1.3028017904035678</v>
      </c>
      <c r="G12" s="56">
        <v>1545322.7959503427</v>
      </c>
      <c r="H12" s="57">
        <v>2148059.2274689996</v>
      </c>
      <c r="J12" s="56">
        <v>326010.21867000009</v>
      </c>
    </row>
    <row r="13" spans="1:10" ht="18.75" customHeight="1" x14ac:dyDescent="0.25">
      <c r="A13" s="26">
        <v>1</v>
      </c>
      <c r="B13" s="13" t="s">
        <v>13</v>
      </c>
      <c r="C13" s="36">
        <v>1364550</v>
      </c>
      <c r="D13" s="36">
        <v>424726.69657313474</v>
      </c>
      <c r="E13" s="37">
        <f>D13/C13</f>
        <v>0.31125770149363141</v>
      </c>
      <c r="F13" s="38">
        <f>D13/J13</f>
        <v>1.3028017904035678</v>
      </c>
      <c r="G13" s="56">
        <v>1545322.7959503427</v>
      </c>
      <c r="H13" s="57">
        <v>2148059.2274689996</v>
      </c>
      <c r="J13" s="56">
        <v>326010.21867000009</v>
      </c>
    </row>
    <row r="14" spans="1:10" ht="18.75" customHeight="1" x14ac:dyDescent="0.25">
      <c r="A14" s="26">
        <v>2</v>
      </c>
      <c r="B14" s="13" t="s">
        <v>14</v>
      </c>
      <c r="C14" s="36">
        <v>0</v>
      </c>
      <c r="D14" s="36">
        <v>0</v>
      </c>
      <c r="E14" s="39">
        <v>0</v>
      </c>
      <c r="F14" s="40">
        <v>0</v>
      </c>
      <c r="G14" s="56">
        <v>0</v>
      </c>
      <c r="J14" s="56">
        <v>0</v>
      </c>
    </row>
    <row r="15" spans="1:10" s="14" customFormat="1" ht="18.75" customHeight="1" x14ac:dyDescent="0.25">
      <c r="A15" s="19" t="s">
        <v>15</v>
      </c>
      <c r="B15" s="12" t="s">
        <v>78</v>
      </c>
      <c r="C15" s="33">
        <f>SUBTOTAL(9,C16:C17)</f>
        <v>103761</v>
      </c>
      <c r="D15" s="33">
        <v>0</v>
      </c>
      <c r="E15" s="52">
        <v>0</v>
      </c>
      <c r="F15" s="41">
        <v>0</v>
      </c>
      <c r="G15" s="61"/>
      <c r="H15" s="58"/>
      <c r="J15" s="61"/>
    </row>
    <row r="16" spans="1:10" ht="18.75" customHeight="1" x14ac:dyDescent="0.25">
      <c r="A16" s="26">
        <v>1</v>
      </c>
      <c r="B16" s="13" t="s">
        <v>79</v>
      </c>
      <c r="C16" s="36">
        <v>15627</v>
      </c>
      <c r="D16" s="36">
        <v>0</v>
      </c>
      <c r="E16" s="39">
        <v>0</v>
      </c>
      <c r="F16" s="40">
        <v>0</v>
      </c>
    </row>
    <row r="17" spans="1:10" ht="18.75" customHeight="1" x14ac:dyDescent="0.25">
      <c r="A17" s="26">
        <v>2</v>
      </c>
      <c r="B17" s="13" t="s">
        <v>80</v>
      </c>
      <c r="C17" s="36">
        <v>88134</v>
      </c>
      <c r="D17" s="36">
        <v>0</v>
      </c>
      <c r="E17" s="39">
        <v>0</v>
      </c>
      <c r="F17" s="40">
        <v>0</v>
      </c>
    </row>
    <row r="18" spans="1:10" ht="37.5" customHeight="1" x14ac:dyDescent="0.25">
      <c r="A18" s="19" t="s">
        <v>21</v>
      </c>
      <c r="B18" s="12" t="s">
        <v>16</v>
      </c>
      <c r="C18" s="33">
        <v>39763</v>
      </c>
      <c r="D18" s="33">
        <v>0</v>
      </c>
      <c r="E18" s="33">
        <v>0</v>
      </c>
      <c r="F18" s="41">
        <v>0</v>
      </c>
      <c r="G18" s="56">
        <v>0</v>
      </c>
      <c r="J18" s="56">
        <v>0</v>
      </c>
    </row>
    <row r="19" spans="1:10" ht="40.5" customHeight="1" x14ac:dyDescent="0.25">
      <c r="A19" s="19" t="s">
        <v>10</v>
      </c>
      <c r="B19" s="12" t="s">
        <v>64</v>
      </c>
      <c r="C19" s="30">
        <f>SUBTOTAL(9,C20:C24)</f>
        <v>1508074</v>
      </c>
      <c r="D19" s="30">
        <f>SUBTOTAL(9,D20:D24)</f>
        <v>383506.94373100001</v>
      </c>
      <c r="E19" s="34">
        <f t="shared" ref="E19:E23" si="1">D19/C19</f>
        <v>0.25430247039004716</v>
      </c>
      <c r="F19" s="35">
        <f t="shared" ref="F19:F22" si="2">D19/J19</f>
        <v>0.87771510550661624</v>
      </c>
      <c r="G19" s="56">
        <v>693963.90233099996</v>
      </c>
      <c r="H19" s="57">
        <v>1077470.8460619999</v>
      </c>
      <c r="J19" s="56">
        <v>436937.84158999997</v>
      </c>
    </row>
    <row r="20" spans="1:10" s="14" customFormat="1" ht="42" customHeight="1" x14ac:dyDescent="0.25">
      <c r="A20" s="19" t="s">
        <v>17</v>
      </c>
      <c r="B20" s="12" t="s">
        <v>65</v>
      </c>
      <c r="C20" s="33">
        <f>SUBTOTAL(9,C21:C23)</f>
        <v>1508074</v>
      </c>
      <c r="D20" s="33">
        <f>SUBTOTAL(9,D21:D23)</f>
        <v>383506.94373100001</v>
      </c>
      <c r="E20" s="34">
        <f t="shared" si="1"/>
        <v>0.25430247039004716</v>
      </c>
      <c r="F20" s="35">
        <f t="shared" si="2"/>
        <v>0.87771510550661624</v>
      </c>
      <c r="G20" s="56">
        <v>693963.90233099996</v>
      </c>
      <c r="H20" s="58">
        <v>1077470.8460619999</v>
      </c>
      <c r="J20" s="61">
        <v>436937.84158999997</v>
      </c>
    </row>
    <row r="21" spans="1:10" ht="20.25" customHeight="1" x14ac:dyDescent="0.25">
      <c r="A21" s="26">
        <v>1</v>
      </c>
      <c r="B21" s="13" t="s">
        <v>18</v>
      </c>
      <c r="C21" s="36">
        <v>543773</v>
      </c>
      <c r="D21" s="36">
        <f t="shared" ref="D21:D22" si="3">H21-G21</f>
        <v>128032.47191700002</v>
      </c>
      <c r="E21" s="37">
        <f>D21/C21</f>
        <v>0.23545205796720325</v>
      </c>
      <c r="F21" s="38">
        <f t="shared" si="2"/>
        <v>0.51651626316234367</v>
      </c>
      <c r="G21" s="56">
        <v>280000</v>
      </c>
      <c r="H21" s="57">
        <v>408032.47191700002</v>
      </c>
      <c r="J21" s="56">
        <v>247876.94221500005</v>
      </c>
    </row>
    <row r="22" spans="1:10" ht="20.25" customHeight="1" x14ac:dyDescent="0.25">
      <c r="A22" s="26">
        <v>2</v>
      </c>
      <c r="B22" s="13" t="s">
        <v>19</v>
      </c>
      <c r="C22" s="36">
        <v>935433</v>
      </c>
      <c r="D22" s="36">
        <f t="shared" si="3"/>
        <v>255474.47181399999</v>
      </c>
      <c r="E22" s="37">
        <f t="shared" si="1"/>
        <v>0.2731082523430326</v>
      </c>
      <c r="F22" s="38">
        <f t="shared" si="2"/>
        <v>1.3512813736661096</v>
      </c>
      <c r="G22" s="56">
        <v>413963.9023309999</v>
      </c>
      <c r="H22" s="57">
        <v>669438.37414499989</v>
      </c>
      <c r="J22" s="56">
        <v>189060.89937499992</v>
      </c>
    </row>
    <row r="23" spans="1:10" ht="20.25" customHeight="1" x14ac:dyDescent="0.25">
      <c r="A23" s="26">
        <v>3</v>
      </c>
      <c r="B23" s="13" t="s">
        <v>20</v>
      </c>
      <c r="C23" s="36">
        <v>28868</v>
      </c>
      <c r="D23" s="36">
        <v>0</v>
      </c>
      <c r="E23" s="39">
        <f t="shared" si="1"/>
        <v>0</v>
      </c>
      <c r="F23" s="40">
        <v>0</v>
      </c>
      <c r="G23" s="56">
        <v>0</v>
      </c>
      <c r="J23" s="56">
        <v>0</v>
      </c>
    </row>
    <row r="24" spans="1:10" ht="35.25" customHeight="1" thickBot="1" x14ac:dyDescent="0.3">
      <c r="A24" s="29" t="s">
        <v>21</v>
      </c>
      <c r="B24" s="15" t="s">
        <v>22</v>
      </c>
      <c r="C24" s="42">
        <v>0</v>
      </c>
      <c r="D24" s="42">
        <v>0</v>
      </c>
      <c r="E24" s="43">
        <v>0</v>
      </c>
      <c r="F24" s="44">
        <v>0</v>
      </c>
      <c r="G24" s="56">
        <v>0</v>
      </c>
      <c r="J24" s="56">
        <v>0</v>
      </c>
    </row>
    <row r="25" spans="1:10" ht="16.5" thickTop="1" x14ac:dyDescent="0.25"/>
  </sheetData>
  <mergeCells count="9">
    <mergeCell ref="D8:D9"/>
    <mergeCell ref="E8:F8"/>
    <mergeCell ref="A2:B2"/>
    <mergeCell ref="A1:B1"/>
    <mergeCell ref="A8:A9"/>
    <mergeCell ref="B8:B9"/>
    <mergeCell ref="C8:C9"/>
    <mergeCell ref="A6:F6"/>
    <mergeCell ref="A5:F5"/>
  </mergeCells>
  <pageMargins left="0.7" right="0.3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K17" sqref="K17"/>
    </sheetView>
  </sheetViews>
  <sheetFormatPr defaultRowHeight="15.75" x14ac:dyDescent="0.25"/>
  <cols>
    <col min="1" max="1" width="7.25" style="1" customWidth="1"/>
    <col min="2" max="2" width="37.875" style="1" customWidth="1"/>
    <col min="3" max="4" width="9.875" style="1" bestFit="1" customWidth="1"/>
    <col min="5" max="5" width="9" style="1"/>
    <col min="6" max="6" width="11.125" style="1" customWidth="1"/>
    <col min="7" max="7" width="11.125" style="57" customWidth="1"/>
    <col min="8" max="8" width="10.125" style="1" bestFit="1" customWidth="1"/>
    <col min="9" max="16384" width="9" style="1"/>
  </cols>
  <sheetData>
    <row r="1" spans="1:10" x14ac:dyDescent="0.25">
      <c r="B1" s="2" t="s">
        <v>0</v>
      </c>
    </row>
    <row r="2" spans="1:10" x14ac:dyDescent="0.25">
      <c r="B2" s="3" t="s">
        <v>1</v>
      </c>
    </row>
    <row r="3" spans="1:10" x14ac:dyDescent="0.25">
      <c r="F3" s="4" t="s">
        <v>23</v>
      </c>
    </row>
    <row r="5" spans="1:10" x14ac:dyDescent="0.25">
      <c r="A5" s="74" t="s">
        <v>68</v>
      </c>
      <c r="B5" s="74"/>
      <c r="C5" s="74"/>
      <c r="D5" s="74"/>
      <c r="E5" s="74"/>
      <c r="F5" s="74"/>
    </row>
    <row r="6" spans="1:10" x14ac:dyDescent="0.25">
      <c r="A6" s="73" t="str">
        <f>'93'!A6:F6</f>
        <v>(Kèm theo Quyết định số            /QĐ-UBND ngày      /10/2024 của UBND thành phố)</v>
      </c>
      <c r="B6" s="73"/>
      <c r="C6" s="73"/>
      <c r="D6" s="73"/>
      <c r="E6" s="73"/>
      <c r="F6" s="73"/>
    </row>
    <row r="7" spans="1:10" ht="16.5" thickBot="1" x14ac:dyDescent="0.3">
      <c r="F7" s="5" t="s">
        <v>3</v>
      </c>
    </row>
    <row r="8" spans="1:10" ht="33.75" customHeight="1" thickTop="1" x14ac:dyDescent="0.25">
      <c r="A8" s="71" t="s">
        <v>4</v>
      </c>
      <c r="B8" s="66" t="s">
        <v>5</v>
      </c>
      <c r="C8" s="66" t="s">
        <v>7</v>
      </c>
      <c r="D8" s="66" t="s">
        <v>70</v>
      </c>
      <c r="E8" s="66" t="s">
        <v>63</v>
      </c>
      <c r="F8" s="68"/>
    </row>
    <row r="9" spans="1:10" ht="48.75" customHeight="1" x14ac:dyDescent="0.25">
      <c r="A9" s="72"/>
      <c r="B9" s="67"/>
      <c r="C9" s="67"/>
      <c r="D9" s="67"/>
      <c r="E9" s="6" t="s">
        <v>7</v>
      </c>
      <c r="F9" s="7" t="s">
        <v>8</v>
      </c>
    </row>
    <row r="10" spans="1:10" x14ac:dyDescent="0.25">
      <c r="A10" s="16" t="s">
        <v>9</v>
      </c>
      <c r="B10" s="17" t="s">
        <v>10</v>
      </c>
      <c r="C10" s="17">
        <v>1</v>
      </c>
      <c r="D10" s="17">
        <v>2</v>
      </c>
      <c r="E10" s="17" t="s">
        <v>11</v>
      </c>
      <c r="F10" s="18">
        <v>4</v>
      </c>
      <c r="G10" s="56" t="s">
        <v>73</v>
      </c>
      <c r="H10" s="1" t="s">
        <v>74</v>
      </c>
      <c r="J10" s="1" t="s">
        <v>71</v>
      </c>
    </row>
    <row r="11" spans="1:10" ht="19.5" customHeight="1" x14ac:dyDescent="0.25">
      <c r="A11" s="28" t="s">
        <v>9</v>
      </c>
      <c r="B11" s="11" t="s">
        <v>24</v>
      </c>
      <c r="C11" s="30">
        <f>SUBTOTAL(9,C12:C29)</f>
        <v>3969796</v>
      </c>
      <c r="D11" s="30">
        <f>D12</f>
        <v>633572.89087463147</v>
      </c>
      <c r="E11" s="31">
        <f>D11/C11</f>
        <v>0.15959834985843893</v>
      </c>
      <c r="F11" s="32">
        <f>D11/G11</f>
        <v>0.40999388123631281</v>
      </c>
      <c r="G11" s="57">
        <v>1545322.7959503422</v>
      </c>
      <c r="H11" s="30">
        <f>H12</f>
        <v>2148059.2274689996</v>
      </c>
      <c r="I11" s="57"/>
      <c r="J11" s="57">
        <v>687166.37499399984</v>
      </c>
    </row>
    <row r="12" spans="1:10" ht="19.5" customHeight="1" x14ac:dyDescent="0.25">
      <c r="A12" s="19" t="s">
        <v>12</v>
      </c>
      <c r="B12" s="12" t="s">
        <v>13</v>
      </c>
      <c r="C12" s="33">
        <f>SUBTOTAL(9,C13:C28)</f>
        <v>3969796</v>
      </c>
      <c r="D12" s="33">
        <f>SUBTOTAL(9,D13:D28)</f>
        <v>633572.89087463147</v>
      </c>
      <c r="E12" s="34">
        <f t="shared" ref="E12:E32" si="0">D12/C12</f>
        <v>0.15959834985843893</v>
      </c>
      <c r="F12" s="32">
        <f t="shared" ref="F12:F32" si="1">D12/G12</f>
        <v>0.40999388123631281</v>
      </c>
      <c r="G12" s="57">
        <v>1545322.7959503422</v>
      </c>
      <c r="H12" s="33">
        <f>SUBTOTAL(9,H13:H28)</f>
        <v>2148059.2274689996</v>
      </c>
      <c r="I12" s="57"/>
      <c r="J12" s="57">
        <v>687166.37499399984</v>
      </c>
    </row>
    <row r="13" spans="1:10" ht="19.5" customHeight="1" x14ac:dyDescent="0.25">
      <c r="A13" s="26">
        <v>1</v>
      </c>
      <c r="B13" s="13" t="s">
        <v>25</v>
      </c>
      <c r="C13" s="36">
        <v>0</v>
      </c>
      <c r="D13" s="36">
        <v>0</v>
      </c>
      <c r="E13" s="37"/>
      <c r="F13" s="38"/>
      <c r="G13" s="57">
        <v>0</v>
      </c>
      <c r="H13" s="57"/>
      <c r="I13" s="57"/>
      <c r="J13" s="57">
        <v>0</v>
      </c>
    </row>
    <row r="14" spans="1:10" ht="31.5" x14ac:dyDescent="0.25">
      <c r="A14" s="26">
        <v>2</v>
      </c>
      <c r="B14" s="13" t="s">
        <v>26</v>
      </c>
      <c r="C14" s="36">
        <v>0</v>
      </c>
      <c r="D14" s="36">
        <v>0</v>
      </c>
      <c r="E14" s="37"/>
      <c r="F14" s="38"/>
      <c r="G14" s="57">
        <v>0</v>
      </c>
      <c r="H14" s="57"/>
      <c r="I14" s="57"/>
      <c r="J14" s="57">
        <v>0</v>
      </c>
    </row>
    <row r="15" spans="1:10" ht="19.5" customHeight="1" x14ac:dyDescent="0.25">
      <c r="A15" s="26">
        <v>3</v>
      </c>
      <c r="B15" s="13" t="s">
        <v>27</v>
      </c>
      <c r="C15" s="36">
        <v>1759570</v>
      </c>
      <c r="D15" s="36">
        <f>H15-G15</f>
        <v>244903.06680913141</v>
      </c>
      <c r="E15" s="37">
        <f t="shared" si="0"/>
        <v>0.13918347483142551</v>
      </c>
      <c r="F15" s="38">
        <f t="shared" si="1"/>
        <v>0.29277199871350479</v>
      </c>
      <c r="G15" s="57">
        <v>836497.57451286854</v>
      </c>
      <c r="H15" s="57">
        <v>1081400.641322</v>
      </c>
      <c r="I15" s="57"/>
      <c r="J15" s="57">
        <v>278581.81249099982</v>
      </c>
    </row>
    <row r="16" spans="1:10" ht="19.5" customHeight="1" x14ac:dyDescent="0.25">
      <c r="A16" s="26">
        <v>4</v>
      </c>
      <c r="B16" s="13" t="s">
        <v>28</v>
      </c>
      <c r="C16" s="36">
        <v>126800</v>
      </c>
      <c r="D16" s="36">
        <f t="shared" ref="D16:D19" si="2">H16-G16</f>
        <v>69380.99883914474</v>
      </c>
      <c r="E16" s="37">
        <f t="shared" si="0"/>
        <v>0.54716876056107844</v>
      </c>
      <c r="F16" s="38">
        <f t="shared" si="1"/>
        <v>0.87401028445946494</v>
      </c>
      <c r="G16" s="57">
        <v>79382.359764855268</v>
      </c>
      <c r="H16" s="57">
        <v>148763.35860400001</v>
      </c>
      <c r="I16" s="57"/>
      <c r="J16" s="57">
        <v>31235.577728999997</v>
      </c>
    </row>
    <row r="17" spans="1:10" ht="19.5" customHeight="1" x14ac:dyDescent="0.25">
      <c r="A17" s="26">
        <v>5</v>
      </c>
      <c r="B17" s="13" t="s">
        <v>29</v>
      </c>
      <c r="C17" s="36">
        <v>0</v>
      </c>
      <c r="D17" s="36">
        <f t="shared" si="2"/>
        <v>0</v>
      </c>
      <c r="E17" s="37"/>
      <c r="F17" s="59"/>
      <c r="G17" s="57">
        <v>0</v>
      </c>
      <c r="H17" s="57"/>
      <c r="I17" s="57"/>
      <c r="J17" s="57">
        <v>0</v>
      </c>
    </row>
    <row r="18" spans="1:10" ht="19.5" customHeight="1" x14ac:dyDescent="0.25">
      <c r="A18" s="26">
        <v>6</v>
      </c>
      <c r="B18" s="13" t="s">
        <v>30</v>
      </c>
      <c r="C18" s="36">
        <v>138100</v>
      </c>
      <c r="D18" s="36">
        <f t="shared" si="2"/>
        <v>38204.831484052629</v>
      </c>
      <c r="E18" s="37">
        <f t="shared" si="0"/>
        <v>0.27664613674187277</v>
      </c>
      <c r="F18" s="38">
        <f t="shared" si="1"/>
        <v>0.53607511700420341</v>
      </c>
      <c r="G18" s="57">
        <v>71267.682964947366</v>
      </c>
      <c r="H18" s="57">
        <v>109472.51444899999</v>
      </c>
      <c r="I18" s="57"/>
      <c r="J18" s="57">
        <v>29171.112294999999</v>
      </c>
    </row>
    <row r="19" spans="1:10" ht="19.5" customHeight="1" x14ac:dyDescent="0.25">
      <c r="A19" s="26">
        <v>7</v>
      </c>
      <c r="B19" s="13" t="s">
        <v>31</v>
      </c>
      <c r="C19" s="36">
        <v>27726</v>
      </c>
      <c r="D19" s="36">
        <f t="shared" si="2"/>
        <v>2612.508440118414</v>
      </c>
      <c r="E19" s="37">
        <f t="shared" si="0"/>
        <v>9.42259409982837E-2</v>
      </c>
      <c r="F19" s="38">
        <f t="shared" si="1"/>
        <v>0.10900306661887904</v>
      </c>
      <c r="G19" s="57">
        <v>23967.293041881581</v>
      </c>
      <c r="H19" s="57">
        <v>26579.801481999995</v>
      </c>
      <c r="I19" s="57"/>
      <c r="J19" s="57">
        <v>6232.8771019999986</v>
      </c>
    </row>
    <row r="20" spans="1:10" ht="19.5" customHeight="1" x14ac:dyDescent="0.25">
      <c r="A20" s="26">
        <v>8</v>
      </c>
      <c r="B20" s="13" t="s">
        <v>32</v>
      </c>
      <c r="C20" s="36"/>
      <c r="D20" s="36"/>
      <c r="E20" s="37"/>
      <c r="F20" s="38"/>
      <c r="H20" s="57"/>
      <c r="I20" s="57"/>
      <c r="J20" s="57">
        <v>0</v>
      </c>
    </row>
    <row r="21" spans="1:10" ht="19.5" customHeight="1" x14ac:dyDescent="0.25">
      <c r="A21" s="26" t="s">
        <v>33</v>
      </c>
      <c r="B21" s="48" t="s">
        <v>34</v>
      </c>
      <c r="C21" s="36">
        <v>0</v>
      </c>
      <c r="D21" s="36">
        <f t="shared" ref="D21:D32" si="3">H21-G21</f>
        <v>0</v>
      </c>
      <c r="E21" s="39">
        <v>0</v>
      </c>
      <c r="F21" s="40"/>
      <c r="G21" s="57">
        <v>0</v>
      </c>
      <c r="H21" s="57"/>
      <c r="I21" s="57"/>
      <c r="J21" s="57">
        <v>0</v>
      </c>
    </row>
    <row r="22" spans="1:10" ht="19.5" customHeight="1" x14ac:dyDescent="0.25">
      <c r="A22" s="26" t="s">
        <v>33</v>
      </c>
      <c r="B22" s="48" t="s">
        <v>35</v>
      </c>
      <c r="C22" s="36">
        <v>22900</v>
      </c>
      <c r="D22" s="36">
        <f t="shared" si="3"/>
        <v>4731.6486257763172</v>
      </c>
      <c r="E22" s="37">
        <f t="shared" si="0"/>
        <v>0.20662221073259027</v>
      </c>
      <c r="F22" s="38">
        <f t="shared" si="1"/>
        <v>0.39148865615228884</v>
      </c>
      <c r="G22" s="57">
        <v>12086.298163223684</v>
      </c>
      <c r="H22" s="57">
        <v>16817.946789000001</v>
      </c>
      <c r="I22" s="57"/>
      <c r="J22" s="57">
        <v>5562.9482910000006</v>
      </c>
    </row>
    <row r="23" spans="1:10" ht="19.5" customHeight="1" x14ac:dyDescent="0.25">
      <c r="A23" s="26" t="s">
        <v>33</v>
      </c>
      <c r="B23" s="48" t="s">
        <v>36</v>
      </c>
      <c r="C23" s="36">
        <v>500000</v>
      </c>
      <c r="D23" s="36">
        <f t="shared" si="3"/>
        <v>251957.91147215792</v>
      </c>
      <c r="E23" s="37">
        <f t="shared" si="0"/>
        <v>0.50391582294431581</v>
      </c>
      <c r="F23" s="38">
        <f t="shared" si="1"/>
        <v>0.63527282936026419</v>
      </c>
      <c r="G23" s="57">
        <v>396613.70646984212</v>
      </c>
      <c r="H23" s="57">
        <v>648571.61794200004</v>
      </c>
      <c r="I23" s="57"/>
      <c r="J23" s="57">
        <v>176261.09819000002</v>
      </c>
    </row>
    <row r="24" spans="1:10" ht="19.5" customHeight="1" x14ac:dyDescent="0.25">
      <c r="A24" s="26" t="s">
        <v>33</v>
      </c>
      <c r="B24" s="48" t="s">
        <v>37</v>
      </c>
      <c r="C24" s="36">
        <v>1366000</v>
      </c>
      <c r="D24" s="36">
        <v>10639.734365552627</v>
      </c>
      <c r="E24" s="37">
        <f t="shared" si="0"/>
        <v>7.788970985031206E-3</v>
      </c>
      <c r="F24" s="38">
        <f t="shared" si="1"/>
        <v>0.10329852619124547</v>
      </c>
      <c r="G24" s="57">
        <v>102999.86609542105</v>
      </c>
      <c r="H24" s="57">
        <v>82803.141105000002</v>
      </c>
      <c r="I24" s="57">
        <f>H24-G24</f>
        <v>-20196.724990421048</v>
      </c>
      <c r="J24" s="57">
        <v>149536.67921599999</v>
      </c>
    </row>
    <row r="25" spans="1:10" ht="33.75" customHeight="1" x14ac:dyDescent="0.25">
      <c r="A25" s="26" t="s">
        <v>33</v>
      </c>
      <c r="B25" s="48" t="s">
        <v>38</v>
      </c>
      <c r="C25" s="36">
        <v>0</v>
      </c>
      <c r="D25" s="36">
        <f t="shared" si="3"/>
        <v>0</v>
      </c>
      <c r="E25" s="39">
        <v>0</v>
      </c>
      <c r="F25" s="40"/>
      <c r="G25" s="57">
        <v>0</v>
      </c>
      <c r="H25" s="57"/>
      <c r="I25" s="57"/>
      <c r="J25" s="57">
        <v>0</v>
      </c>
    </row>
    <row r="26" spans="1:10" ht="19.5" customHeight="1" x14ac:dyDescent="0.25">
      <c r="A26" s="26">
        <v>9</v>
      </c>
      <c r="B26" s="13" t="s">
        <v>39</v>
      </c>
      <c r="C26" s="36">
        <v>0</v>
      </c>
      <c r="D26" s="36">
        <f t="shared" si="3"/>
        <v>0</v>
      </c>
      <c r="E26" s="39">
        <v>0</v>
      </c>
      <c r="F26" s="40"/>
      <c r="G26" s="57">
        <v>0</v>
      </c>
      <c r="H26" s="57"/>
      <c r="I26" s="57"/>
      <c r="J26" s="57">
        <v>0</v>
      </c>
    </row>
    <row r="27" spans="1:10" ht="19.5" customHeight="1" x14ac:dyDescent="0.25">
      <c r="A27" s="26">
        <v>10</v>
      </c>
      <c r="B27" s="13" t="s">
        <v>40</v>
      </c>
      <c r="C27" s="36">
        <v>28700</v>
      </c>
      <c r="D27" s="36">
        <f t="shared" si="3"/>
        <v>11142.19083869737</v>
      </c>
      <c r="E27" s="37">
        <f t="shared" si="0"/>
        <v>0.38822964594764353</v>
      </c>
      <c r="F27" s="38">
        <f t="shared" si="1"/>
        <v>0.49503214164974485</v>
      </c>
      <c r="G27" s="57">
        <v>22508.014937302632</v>
      </c>
      <c r="H27" s="57">
        <v>33650.205776000003</v>
      </c>
      <c r="I27" s="57"/>
      <c r="J27" s="57">
        <v>10584.269680000001</v>
      </c>
    </row>
    <row r="28" spans="1:10" ht="19.5" customHeight="1" x14ac:dyDescent="0.25">
      <c r="A28" s="26">
        <v>11</v>
      </c>
      <c r="B28" s="13" t="s">
        <v>41</v>
      </c>
      <c r="C28" s="36">
        <v>0</v>
      </c>
      <c r="D28" s="36">
        <f t="shared" si="3"/>
        <v>0</v>
      </c>
      <c r="E28" s="39">
        <v>0</v>
      </c>
      <c r="F28" s="40"/>
      <c r="G28" s="57">
        <v>0</v>
      </c>
      <c r="H28" s="57"/>
      <c r="I28" s="57"/>
      <c r="J28" s="57"/>
    </row>
    <row r="29" spans="1:10" ht="19.5" customHeight="1" x14ac:dyDescent="0.25">
      <c r="A29" s="19" t="s">
        <v>15</v>
      </c>
      <c r="B29" s="12" t="s">
        <v>14</v>
      </c>
      <c r="C29" s="36">
        <v>0</v>
      </c>
      <c r="D29" s="36">
        <f t="shared" si="3"/>
        <v>0</v>
      </c>
      <c r="E29" s="39">
        <v>0</v>
      </c>
      <c r="F29" s="40"/>
      <c r="G29" s="57">
        <v>0</v>
      </c>
      <c r="H29" s="57"/>
      <c r="I29" s="57"/>
      <c r="J29" s="57">
        <v>0</v>
      </c>
    </row>
    <row r="30" spans="1:10" s="14" customFormat="1" ht="31.5" x14ac:dyDescent="0.25">
      <c r="A30" s="19" t="s">
        <v>10</v>
      </c>
      <c r="B30" s="12" t="s">
        <v>42</v>
      </c>
      <c r="C30" s="33">
        <f>SUBTOTAL(9,C31:C32)</f>
        <v>1364550</v>
      </c>
      <c r="D30" s="33">
        <f>SUBTOTAL(9,D31:D32)</f>
        <v>424726.69657313498</v>
      </c>
      <c r="E30" s="34">
        <f t="shared" si="0"/>
        <v>0.31125770149363158</v>
      </c>
      <c r="F30" s="35">
        <f t="shared" si="1"/>
        <v>0.49240454642643555</v>
      </c>
      <c r="G30" s="58">
        <v>862556.40744086518</v>
      </c>
      <c r="H30" s="33">
        <f>SUBTOTAL(9,H31:H32)</f>
        <v>1287283.1040140002</v>
      </c>
      <c r="I30" s="58"/>
      <c r="J30" s="58">
        <v>326010.21867000009</v>
      </c>
    </row>
    <row r="31" spans="1:10" ht="20.25" customHeight="1" x14ac:dyDescent="0.25">
      <c r="A31" s="26">
        <v>1</v>
      </c>
      <c r="B31" s="13" t="s">
        <v>43</v>
      </c>
      <c r="C31" s="36">
        <v>360014</v>
      </c>
      <c r="D31" s="36">
        <f t="shared" si="3"/>
        <v>35061.39609439802</v>
      </c>
      <c r="E31" s="37">
        <f t="shared" si="0"/>
        <v>9.7388979579677515E-2</v>
      </c>
      <c r="F31" s="45">
        <f t="shared" si="1"/>
        <v>0.1971633410180072</v>
      </c>
      <c r="G31" s="57">
        <v>177829.18423560198</v>
      </c>
      <c r="H31" s="57">
        <v>212890.58033</v>
      </c>
      <c r="I31" s="57"/>
      <c r="J31" s="57">
        <v>52034.153182000009</v>
      </c>
    </row>
    <row r="32" spans="1:10" ht="36" customHeight="1" x14ac:dyDescent="0.25">
      <c r="A32" s="49">
        <v>2</v>
      </c>
      <c r="B32" s="50" t="s">
        <v>44</v>
      </c>
      <c r="C32" s="46">
        <v>1004536</v>
      </c>
      <c r="D32" s="46">
        <f t="shared" si="3"/>
        <v>389665.30047873699</v>
      </c>
      <c r="E32" s="47">
        <f t="shared" si="0"/>
        <v>0.38790575995159654</v>
      </c>
      <c r="F32" s="45">
        <f t="shared" si="1"/>
        <v>0.56908106947271997</v>
      </c>
      <c r="G32" s="57">
        <v>684727.22320526314</v>
      </c>
      <c r="H32" s="57">
        <v>1074392.5236840001</v>
      </c>
      <c r="I32" s="57"/>
      <c r="J32" s="57">
        <v>273976.06548800005</v>
      </c>
    </row>
    <row r="33" spans="1:6" ht="16.5" thickBot="1" x14ac:dyDescent="0.3">
      <c r="A33" s="20"/>
      <c r="B33" s="21"/>
      <c r="C33" s="22"/>
      <c r="D33" s="22"/>
      <c r="E33" s="23"/>
      <c r="F33" s="24"/>
    </row>
    <row r="34" spans="1:6" ht="16.5" thickTop="1" x14ac:dyDescent="0.25">
      <c r="A34" s="25"/>
    </row>
    <row r="35" spans="1:6" x14ac:dyDescent="0.25">
      <c r="D35" s="60"/>
    </row>
  </sheetData>
  <mergeCells count="7">
    <mergeCell ref="A5:F5"/>
    <mergeCell ref="A8:A9"/>
    <mergeCell ref="B8:B9"/>
    <mergeCell ref="C8:C9"/>
    <mergeCell ref="D8:D9"/>
    <mergeCell ref="E8:F8"/>
    <mergeCell ref="A6:F6"/>
  </mergeCells>
  <pageMargins left="0.7" right="0.3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6" workbookViewId="0">
      <selection activeCell="K17" sqref="K17"/>
    </sheetView>
  </sheetViews>
  <sheetFormatPr defaultRowHeight="15.75" x14ac:dyDescent="0.25"/>
  <cols>
    <col min="1" max="1" width="9" style="1"/>
    <col min="2" max="2" width="36.625" style="1" customWidth="1"/>
    <col min="3" max="3" width="10.875" style="1" bestFit="1" customWidth="1"/>
    <col min="4" max="6" width="9" style="1"/>
    <col min="7" max="7" width="9" style="57" customWidth="1"/>
    <col min="8" max="8" width="10.125" style="1" bestFit="1" customWidth="1"/>
    <col min="9" max="16384" width="9" style="1"/>
  </cols>
  <sheetData>
    <row r="1" spans="1:12" x14ac:dyDescent="0.25">
      <c r="A1" s="70" t="s">
        <v>0</v>
      </c>
      <c r="B1" s="70"/>
    </row>
    <row r="2" spans="1:12" x14ac:dyDescent="0.25">
      <c r="A2" s="69" t="s">
        <v>1</v>
      </c>
      <c r="B2" s="69"/>
    </row>
    <row r="3" spans="1:12" x14ac:dyDescent="0.25">
      <c r="F3" s="4" t="s">
        <v>45</v>
      </c>
    </row>
    <row r="5" spans="1:12" x14ac:dyDescent="0.25">
      <c r="A5" s="74" t="s">
        <v>69</v>
      </c>
      <c r="B5" s="74"/>
      <c r="C5" s="74"/>
      <c r="D5" s="74"/>
      <c r="E5" s="74"/>
      <c r="F5" s="74"/>
    </row>
    <row r="6" spans="1:12" x14ac:dyDescent="0.25">
      <c r="A6" s="73" t="str">
        <f>'94'!A6:F6</f>
        <v>(Kèm theo Quyết định số            /QĐ-UBND ngày      /10/2024 của UBND thành phố)</v>
      </c>
      <c r="B6" s="73"/>
      <c r="C6" s="73"/>
      <c r="D6" s="73"/>
      <c r="E6" s="73"/>
      <c r="F6" s="73"/>
    </row>
    <row r="7" spans="1:12" ht="16.5" thickBot="1" x14ac:dyDescent="0.3">
      <c r="F7" s="5" t="s">
        <v>3</v>
      </c>
    </row>
    <row r="8" spans="1:12" ht="33.75" customHeight="1" thickTop="1" x14ac:dyDescent="0.25">
      <c r="A8" s="71" t="s">
        <v>4</v>
      </c>
      <c r="B8" s="66" t="s">
        <v>5</v>
      </c>
      <c r="C8" s="66" t="s">
        <v>7</v>
      </c>
      <c r="D8" s="66" t="s">
        <v>70</v>
      </c>
      <c r="E8" s="66" t="s">
        <v>63</v>
      </c>
      <c r="F8" s="68"/>
    </row>
    <row r="9" spans="1:12" x14ac:dyDescent="0.25">
      <c r="A9" s="72"/>
      <c r="B9" s="67"/>
      <c r="C9" s="67"/>
      <c r="D9" s="67"/>
      <c r="E9" s="67" t="s">
        <v>7</v>
      </c>
      <c r="F9" s="75" t="s">
        <v>8</v>
      </c>
    </row>
    <row r="10" spans="1:12" ht="31.5" customHeight="1" x14ac:dyDescent="0.25">
      <c r="A10" s="72"/>
      <c r="B10" s="67"/>
      <c r="C10" s="67"/>
      <c r="D10" s="67"/>
      <c r="E10" s="67"/>
      <c r="F10" s="76"/>
    </row>
    <row r="11" spans="1:12" x14ac:dyDescent="0.25">
      <c r="A11" s="16" t="s">
        <v>9</v>
      </c>
      <c r="B11" s="17" t="s">
        <v>10</v>
      </c>
      <c r="C11" s="9">
        <v>1</v>
      </c>
      <c r="D11" s="17">
        <v>2</v>
      </c>
      <c r="E11" s="17" t="s">
        <v>11</v>
      </c>
      <c r="F11" s="18">
        <v>4</v>
      </c>
      <c r="G11" s="56" t="s">
        <v>73</v>
      </c>
      <c r="H11" s="1" t="s">
        <v>74</v>
      </c>
      <c r="J11" s="1" t="s">
        <v>72</v>
      </c>
    </row>
    <row r="12" spans="1:12" ht="20.25" customHeight="1" x14ac:dyDescent="0.25">
      <c r="A12" s="28"/>
      <c r="B12" s="11" t="s">
        <v>64</v>
      </c>
      <c r="C12" s="30">
        <f>C13+C30</f>
        <v>1508074</v>
      </c>
      <c r="D12" s="30">
        <f t="shared" ref="D12" si="0">D13+D30</f>
        <v>383506.94373100001</v>
      </c>
      <c r="E12" s="31">
        <f t="shared" ref="E12" si="1">D12/C12</f>
        <v>0.25430247039004716</v>
      </c>
      <c r="F12" s="35">
        <f>D12/G12</f>
        <v>0.55263240990318641</v>
      </c>
      <c r="G12" s="30">
        <v>693963.90233099996</v>
      </c>
      <c r="H12" s="30">
        <f t="shared" ref="H12" si="2">H13+H30</f>
        <v>1077470.8460619999</v>
      </c>
      <c r="I12" s="30"/>
      <c r="J12" s="30">
        <v>436937.84158999997</v>
      </c>
    </row>
    <row r="13" spans="1:12" s="14" customFormat="1" ht="37.5" customHeight="1" x14ac:dyDescent="0.25">
      <c r="A13" s="19" t="s">
        <v>9</v>
      </c>
      <c r="B13" s="12" t="s">
        <v>66</v>
      </c>
      <c r="C13" s="33">
        <f>C14+C17+C29</f>
        <v>1508074</v>
      </c>
      <c r="D13" s="33">
        <f>D14+D17+D29</f>
        <v>383506.94373100001</v>
      </c>
      <c r="E13" s="34">
        <f t="shared" ref="E13:E14" si="3">D13/C13</f>
        <v>0.25430247039004716</v>
      </c>
      <c r="F13" s="35">
        <f>D13/G13</f>
        <v>0.55263240990318641</v>
      </c>
      <c r="G13" s="57">
        <v>693963.90233099996</v>
      </c>
      <c r="H13" s="57">
        <f>H14+H17+H29</f>
        <v>1077470.8460619999</v>
      </c>
      <c r="I13" s="57"/>
      <c r="J13" s="57">
        <v>436937.84158999997</v>
      </c>
    </row>
    <row r="14" spans="1:12" ht="22.5" customHeight="1" x14ac:dyDescent="0.25">
      <c r="A14" s="19" t="s">
        <v>12</v>
      </c>
      <c r="B14" s="12" t="s">
        <v>18</v>
      </c>
      <c r="C14" s="33">
        <f>SUBTOTAL(9,C15:C16)</f>
        <v>543773</v>
      </c>
      <c r="D14" s="33">
        <f>SUBTOTAL(9,D15:D16)</f>
        <v>128032.47191700002</v>
      </c>
      <c r="E14" s="34">
        <f t="shared" si="3"/>
        <v>0.23545205796720325</v>
      </c>
      <c r="F14" s="35">
        <f t="shared" ref="F14:F28" si="4">D14/G14</f>
        <v>0.45725882827500008</v>
      </c>
      <c r="G14" s="57">
        <v>280000</v>
      </c>
      <c r="H14" s="57">
        <v>408032.47191700002</v>
      </c>
      <c r="I14" s="57"/>
      <c r="J14" s="57">
        <v>247876.94221500005</v>
      </c>
      <c r="K14" s="1">
        <v>403592.07191699999</v>
      </c>
      <c r="L14" s="1">
        <v>4440.3999999999996</v>
      </c>
    </row>
    <row r="15" spans="1:12" ht="22.5" customHeight="1" x14ac:dyDescent="0.3">
      <c r="A15" s="26">
        <v>1</v>
      </c>
      <c r="B15" s="13" t="s">
        <v>46</v>
      </c>
      <c r="C15" s="36">
        <v>543773</v>
      </c>
      <c r="D15" s="36">
        <f>H15-G15</f>
        <v>128032.47191700002</v>
      </c>
      <c r="E15" s="37">
        <f>D15/C15</f>
        <v>0.23545205796720325</v>
      </c>
      <c r="F15" s="38">
        <f t="shared" si="4"/>
        <v>0.45725882827500008</v>
      </c>
      <c r="G15" s="57">
        <v>280000</v>
      </c>
      <c r="H15" s="57">
        <v>408032.47191700002</v>
      </c>
      <c r="I15" s="57"/>
      <c r="J15" s="57">
        <v>247876.94221500005</v>
      </c>
      <c r="K15" s="62">
        <v>278554</v>
      </c>
    </row>
    <row r="16" spans="1:12" ht="22.5" customHeight="1" x14ac:dyDescent="0.25">
      <c r="A16" s="26">
        <v>2</v>
      </c>
      <c r="B16" s="13" t="s">
        <v>47</v>
      </c>
      <c r="C16" s="36">
        <v>0</v>
      </c>
      <c r="D16" s="36">
        <v>0</v>
      </c>
      <c r="E16" s="39">
        <v>0</v>
      </c>
      <c r="F16" s="40"/>
      <c r="G16" s="57">
        <v>0</v>
      </c>
      <c r="H16" s="57"/>
      <c r="I16" s="57"/>
      <c r="J16" s="57">
        <v>0</v>
      </c>
      <c r="K16" s="63">
        <f>K14-K15</f>
        <v>125038.07191699999</v>
      </c>
    </row>
    <row r="17" spans="1:12" s="14" customFormat="1" ht="22.5" customHeight="1" x14ac:dyDescent="0.25">
      <c r="A17" s="19" t="s">
        <v>15</v>
      </c>
      <c r="B17" s="12" t="s">
        <v>19</v>
      </c>
      <c r="C17" s="33">
        <f>847299+88134</f>
        <v>935433</v>
      </c>
      <c r="D17" s="33">
        <f>H17-G17</f>
        <v>255474.47181399999</v>
      </c>
      <c r="E17" s="34">
        <f t="shared" ref="E17:E29" si="5">D17/C17</f>
        <v>0.2731082523430326</v>
      </c>
      <c r="F17" s="35">
        <f t="shared" si="4"/>
        <v>0.61714190627598753</v>
      </c>
      <c r="G17" s="57">
        <v>413963.9023309999</v>
      </c>
      <c r="H17" s="57">
        <v>669438.37414499989</v>
      </c>
      <c r="I17" s="57"/>
      <c r="J17" s="57">
        <v>189060.89937499992</v>
      </c>
      <c r="K17" s="14">
        <v>543773</v>
      </c>
      <c r="L17" s="64">
        <f>K16/K17</f>
        <v>0.22994534836595418</v>
      </c>
    </row>
    <row r="18" spans="1:12" ht="22.5" customHeight="1" x14ac:dyDescent="0.25">
      <c r="A18" s="26"/>
      <c r="B18" s="48" t="s">
        <v>48</v>
      </c>
      <c r="C18" s="36"/>
      <c r="D18" s="36"/>
      <c r="E18" s="37"/>
      <c r="F18" s="38"/>
      <c r="H18" s="57"/>
      <c r="I18" s="57"/>
      <c r="J18" s="57"/>
      <c r="K18" s="1">
        <v>559486.90309899999</v>
      </c>
      <c r="L18" s="1">
        <v>109951.47104599999</v>
      </c>
    </row>
    <row r="19" spans="1:12" ht="22.5" customHeight="1" x14ac:dyDescent="0.3">
      <c r="A19" s="26">
        <v>1</v>
      </c>
      <c r="B19" s="13" t="s">
        <v>49</v>
      </c>
      <c r="C19" s="36">
        <f>384374+23641</f>
        <v>408015</v>
      </c>
      <c r="D19" s="36">
        <f t="shared" ref="D19:D28" si="6">H19-G19</f>
        <v>104975.23496900001</v>
      </c>
      <c r="E19" s="37">
        <f t="shared" si="5"/>
        <v>0.25728278364520918</v>
      </c>
      <c r="F19" s="38">
        <f t="shared" si="4"/>
        <v>0.57254797252488121</v>
      </c>
      <c r="G19" s="57">
        <v>183347.49227399999</v>
      </c>
      <c r="H19" s="57">
        <v>288322.727243</v>
      </c>
      <c r="I19" s="57"/>
      <c r="J19" s="57">
        <v>82166.933690000005</v>
      </c>
      <c r="K19" s="62">
        <v>351050</v>
      </c>
      <c r="L19" s="62">
        <v>62914</v>
      </c>
    </row>
    <row r="20" spans="1:12" ht="22.5" customHeight="1" x14ac:dyDescent="0.25">
      <c r="A20" s="26">
        <v>2</v>
      </c>
      <c r="B20" s="13" t="s">
        <v>50</v>
      </c>
      <c r="C20" s="36">
        <v>800</v>
      </c>
      <c r="D20" s="36">
        <f t="shared" si="6"/>
        <v>0</v>
      </c>
      <c r="E20" s="39">
        <f t="shared" si="5"/>
        <v>0</v>
      </c>
      <c r="F20" s="40"/>
      <c r="G20" s="57">
        <v>0</v>
      </c>
      <c r="H20" s="57"/>
      <c r="I20" s="57"/>
      <c r="J20" s="57">
        <v>0</v>
      </c>
      <c r="K20" s="63">
        <f>K18-K19</f>
        <v>208436.90309899999</v>
      </c>
      <c r="L20" s="63">
        <f>L18-L19</f>
        <v>47037.471045999991</v>
      </c>
    </row>
    <row r="21" spans="1:12" ht="22.5" customHeight="1" x14ac:dyDescent="0.25">
      <c r="A21" s="26">
        <v>3</v>
      </c>
      <c r="B21" s="13" t="s">
        <v>51</v>
      </c>
      <c r="C21" s="36">
        <v>0</v>
      </c>
      <c r="D21" s="36">
        <f t="shared" si="6"/>
        <v>21.377000000000002</v>
      </c>
      <c r="E21" s="39">
        <v>0</v>
      </c>
      <c r="F21" s="40"/>
      <c r="G21" s="57">
        <v>37</v>
      </c>
      <c r="H21" s="57">
        <v>58.377000000000002</v>
      </c>
      <c r="I21" s="57"/>
      <c r="J21" s="57">
        <v>4.6800000000000015</v>
      </c>
      <c r="K21" s="1">
        <v>815982</v>
      </c>
      <c r="L21" s="1">
        <v>119451</v>
      </c>
    </row>
    <row r="22" spans="1:12" ht="22.5" customHeight="1" x14ac:dyDescent="0.25">
      <c r="A22" s="26">
        <v>4</v>
      </c>
      <c r="B22" s="13" t="s">
        <v>52</v>
      </c>
      <c r="C22" s="36">
        <f>12206+60</f>
        <v>12266</v>
      </c>
      <c r="D22" s="36">
        <f t="shared" si="6"/>
        <v>2023.1182833333341</v>
      </c>
      <c r="E22" s="37">
        <f t="shared" si="5"/>
        <v>0.16493708489591832</v>
      </c>
      <c r="F22" s="38">
        <f t="shared" si="4"/>
        <v>0.30627481884015012</v>
      </c>
      <c r="G22" s="57">
        <v>6605.5651946666667</v>
      </c>
      <c r="H22" s="57">
        <v>8628.6834780000008</v>
      </c>
      <c r="I22" s="57"/>
      <c r="J22" s="57">
        <v>2274.127821</v>
      </c>
      <c r="K22" s="65">
        <f>K20/K21</f>
        <v>0.25544301602118674</v>
      </c>
      <c r="L22" s="65">
        <f>L20/L21</f>
        <v>0.39378047103833363</v>
      </c>
    </row>
    <row r="23" spans="1:12" ht="22.5" customHeight="1" x14ac:dyDescent="0.25">
      <c r="A23" s="26">
        <v>5</v>
      </c>
      <c r="B23" s="13" t="s">
        <v>53</v>
      </c>
      <c r="C23" s="36">
        <v>750</v>
      </c>
      <c r="D23" s="36">
        <f t="shared" si="6"/>
        <v>121.06987800000002</v>
      </c>
      <c r="E23" s="37">
        <f t="shared" si="5"/>
        <v>0.16142650400000003</v>
      </c>
      <c r="F23" s="38">
        <f t="shared" si="4"/>
        <v>0.53895576123166444</v>
      </c>
      <c r="G23" s="57">
        <v>224.637877</v>
      </c>
      <c r="H23" s="57">
        <v>345.70775500000002</v>
      </c>
      <c r="I23" s="57"/>
      <c r="J23" s="57">
        <v>125.84291300000004</v>
      </c>
    </row>
    <row r="24" spans="1:12" ht="22.5" customHeight="1" x14ac:dyDescent="0.25">
      <c r="A24" s="26">
        <v>6</v>
      </c>
      <c r="B24" s="13" t="s">
        <v>54</v>
      </c>
      <c r="C24" s="36">
        <v>1204</v>
      </c>
      <c r="D24" s="36">
        <f t="shared" si="6"/>
        <v>160.78666666666663</v>
      </c>
      <c r="E24" s="37">
        <f t="shared" si="5"/>
        <v>0.13354374307862676</v>
      </c>
      <c r="F24" s="38">
        <f t="shared" si="4"/>
        <v>0.21183703601146606</v>
      </c>
      <c r="G24" s="57">
        <v>759.01112333333333</v>
      </c>
      <c r="H24" s="57">
        <v>919.79778999999996</v>
      </c>
      <c r="I24" s="57"/>
      <c r="J24" s="57">
        <v>435.01460999999995</v>
      </c>
    </row>
    <row r="25" spans="1:12" ht="22.5" customHeight="1" x14ac:dyDescent="0.25">
      <c r="A25" s="26">
        <v>7</v>
      </c>
      <c r="B25" s="13" t="s">
        <v>55</v>
      </c>
      <c r="C25" s="36">
        <f>52878+44250</f>
        <v>97128</v>
      </c>
      <c r="D25" s="36">
        <f t="shared" si="6"/>
        <v>25466.178603999997</v>
      </c>
      <c r="E25" s="37">
        <f t="shared" si="5"/>
        <v>0.26219193851412564</v>
      </c>
      <c r="F25" s="38">
        <f t="shared" si="4"/>
        <v>0.80708136135510311</v>
      </c>
      <c r="G25" s="57">
        <v>31553.421778</v>
      </c>
      <c r="H25" s="57">
        <v>57019.600381999997</v>
      </c>
      <c r="I25" s="57"/>
      <c r="J25" s="57">
        <v>16730.755365999998</v>
      </c>
    </row>
    <row r="26" spans="1:12" ht="22.5" customHeight="1" x14ac:dyDescent="0.25">
      <c r="A26" s="26">
        <v>8</v>
      </c>
      <c r="B26" s="13" t="s">
        <v>56</v>
      </c>
      <c r="C26" s="36">
        <f>119441+7325</f>
        <v>126766</v>
      </c>
      <c r="D26" s="36">
        <f t="shared" si="6"/>
        <v>33548.710974666676</v>
      </c>
      <c r="E26" s="37">
        <f t="shared" si="5"/>
        <v>0.26465070267001151</v>
      </c>
      <c r="F26" s="38">
        <f t="shared" si="4"/>
        <v>0.84227974000437733</v>
      </c>
      <c r="G26" s="57">
        <v>39830.841680333331</v>
      </c>
      <c r="H26" s="57">
        <v>73379.552655000007</v>
      </c>
      <c r="I26" s="57"/>
      <c r="J26" s="57">
        <v>17352.140384000006</v>
      </c>
    </row>
    <row r="27" spans="1:12" ht="31.5" x14ac:dyDescent="0.25">
      <c r="A27" s="26">
        <v>9</v>
      </c>
      <c r="B27" s="13" t="s">
        <v>57</v>
      </c>
      <c r="C27" s="36">
        <f>161980+12858</f>
        <v>174838</v>
      </c>
      <c r="D27" s="36">
        <f t="shared" si="6"/>
        <v>56079.163838666675</v>
      </c>
      <c r="E27" s="37">
        <f t="shared" si="5"/>
        <v>0.32074928698947985</v>
      </c>
      <c r="F27" s="38">
        <f t="shared" si="4"/>
        <v>0.65586492616393244</v>
      </c>
      <c r="G27" s="57">
        <v>85504.135991333329</v>
      </c>
      <c r="H27" s="57">
        <v>141583.29983</v>
      </c>
      <c r="I27" s="57"/>
      <c r="J27" s="57">
        <v>41709.269969000001</v>
      </c>
    </row>
    <row r="28" spans="1:12" ht="19.5" customHeight="1" x14ac:dyDescent="0.25">
      <c r="A28" s="26">
        <v>10</v>
      </c>
      <c r="B28" s="13" t="s">
        <v>58</v>
      </c>
      <c r="C28" s="36">
        <v>10642</v>
      </c>
      <c r="D28" s="36">
        <f t="shared" si="6"/>
        <v>27935.368753333329</v>
      </c>
      <c r="E28" s="37">
        <f t="shared" si="5"/>
        <v>2.6250111589300253</v>
      </c>
      <c r="F28" s="38">
        <f t="shared" si="4"/>
        <v>0.71390774188082695</v>
      </c>
      <c r="G28" s="57">
        <v>39130.22245666667</v>
      </c>
      <c r="H28" s="57">
        <v>67065.591209999999</v>
      </c>
      <c r="I28" s="57"/>
      <c r="J28" s="57">
        <v>19761.078682000007</v>
      </c>
    </row>
    <row r="29" spans="1:12" s="14" customFormat="1" ht="19.5" customHeight="1" x14ac:dyDescent="0.25">
      <c r="A29" s="19" t="s">
        <v>21</v>
      </c>
      <c r="B29" s="12" t="s">
        <v>20</v>
      </c>
      <c r="C29" s="33">
        <v>28868</v>
      </c>
      <c r="D29" s="33">
        <v>0</v>
      </c>
      <c r="E29" s="52">
        <f t="shared" si="5"/>
        <v>0</v>
      </c>
      <c r="F29" s="41">
        <v>0</v>
      </c>
      <c r="G29" s="57">
        <v>0</v>
      </c>
      <c r="H29" s="57"/>
      <c r="I29" s="57"/>
      <c r="J29" s="57">
        <v>0</v>
      </c>
    </row>
    <row r="30" spans="1:12" ht="36" customHeight="1" x14ac:dyDescent="0.25">
      <c r="A30" s="19" t="s">
        <v>10</v>
      </c>
      <c r="B30" s="12" t="s">
        <v>59</v>
      </c>
      <c r="C30" s="33">
        <f>SUBTOTAL(9,C31:C33)</f>
        <v>0</v>
      </c>
      <c r="D30" s="33">
        <f t="shared" ref="D30:E30" si="7">SUBTOTAL(9,D31:D33)</f>
        <v>0</v>
      </c>
      <c r="E30" s="33">
        <f t="shared" si="7"/>
        <v>0</v>
      </c>
      <c r="F30" s="41">
        <v>0</v>
      </c>
      <c r="G30" s="58">
        <v>0</v>
      </c>
      <c r="H30" s="58"/>
      <c r="I30" s="58"/>
      <c r="J30" s="58">
        <v>0</v>
      </c>
    </row>
    <row r="31" spans="1:12" ht="21.75" customHeight="1" x14ac:dyDescent="0.25">
      <c r="A31" s="26">
        <v>1</v>
      </c>
      <c r="B31" s="13" t="s">
        <v>60</v>
      </c>
      <c r="C31" s="36">
        <v>0</v>
      </c>
      <c r="D31" s="36">
        <v>0</v>
      </c>
      <c r="E31" s="39">
        <v>0</v>
      </c>
      <c r="F31" s="40">
        <v>0</v>
      </c>
      <c r="G31" s="57">
        <v>0</v>
      </c>
      <c r="H31" s="57"/>
      <c r="I31" s="57"/>
      <c r="J31" s="57">
        <v>0</v>
      </c>
    </row>
    <row r="32" spans="1:12" ht="31.5" x14ac:dyDescent="0.25">
      <c r="A32" s="26">
        <v>2</v>
      </c>
      <c r="B32" s="13" t="s">
        <v>61</v>
      </c>
      <c r="C32" s="36">
        <v>0</v>
      </c>
      <c r="D32" s="36">
        <v>0</v>
      </c>
      <c r="E32" s="39">
        <v>0</v>
      </c>
      <c r="F32" s="40">
        <v>0</v>
      </c>
      <c r="G32" s="57">
        <v>0</v>
      </c>
      <c r="H32" s="57"/>
      <c r="I32" s="57"/>
      <c r="J32" s="57">
        <v>0</v>
      </c>
    </row>
    <row r="33" spans="1:10" ht="32.25" thickBot="1" x14ac:dyDescent="0.3">
      <c r="A33" s="27">
        <v>3</v>
      </c>
      <c r="B33" s="51" t="s">
        <v>62</v>
      </c>
      <c r="C33" s="53">
        <v>0</v>
      </c>
      <c r="D33" s="53">
        <v>0</v>
      </c>
      <c r="E33" s="54">
        <v>0</v>
      </c>
      <c r="F33" s="55">
        <v>0</v>
      </c>
      <c r="G33" s="57">
        <v>0</v>
      </c>
      <c r="H33" s="57"/>
      <c r="I33" s="57"/>
      <c r="J33" s="57">
        <v>0</v>
      </c>
    </row>
    <row r="34" spans="1:10" ht="16.5" thickTop="1" x14ac:dyDescent="0.25">
      <c r="G34" s="57">
        <v>0</v>
      </c>
      <c r="H34" s="57"/>
      <c r="I34" s="57"/>
      <c r="J34" s="57"/>
    </row>
  </sheetData>
  <mergeCells count="11">
    <mergeCell ref="A1:B1"/>
    <mergeCell ref="A2:B2"/>
    <mergeCell ref="A5:F5"/>
    <mergeCell ref="A8:A10"/>
    <mergeCell ref="B8:B10"/>
    <mergeCell ref="C8:C10"/>
    <mergeCell ref="D8:D10"/>
    <mergeCell ref="E8:F8"/>
    <mergeCell ref="E9:E10"/>
    <mergeCell ref="F9:F10"/>
    <mergeCell ref="A6:F6"/>
  </mergeCells>
  <pageMargins left="0.7" right="0.41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4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93</vt:lpstr>
      <vt:lpstr>94</vt:lpstr>
      <vt:lpstr>95</vt:lpstr>
      <vt:lpstr>Sheet1</vt:lpstr>
      <vt:lpstr>'93'!Print_Area</vt:lpstr>
      <vt:lpstr>'94'!Print_Area</vt:lpstr>
      <vt:lpstr>'95'!Print_Area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2024-10-09T02:26:44Z</cp:lastPrinted>
  <dcterms:created xsi:type="dcterms:W3CDTF">2019-07-23T08:42:07Z</dcterms:created>
  <dcterms:modified xsi:type="dcterms:W3CDTF">2024-10-09T02:26:46Z</dcterms:modified>
</cp:coreProperties>
</file>